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ie\Documents\Eric\RLA\"/>
    </mc:Choice>
  </mc:AlternateContent>
  <xr:revisionPtr revIDLastSave="0" documentId="13_ncr:1_{BFBE04C7-3DF6-452C-95D5-1B3B7ED18F3A}" xr6:coauthVersionLast="46" xr6:coauthVersionMax="46" xr10:uidLastSave="{00000000-0000-0000-0000-000000000000}"/>
  <bookViews>
    <workbookView xWindow="-120" yWindow="-120" windowWidth="29040" windowHeight="15840" xr2:uid="{94380E7E-1480-4C0B-B027-74431F81FDBB}"/>
  </bookViews>
  <sheets>
    <sheet name="2020 Summary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B9" i="1"/>
  <c r="B38" i="1"/>
  <c r="C6" i="1"/>
  <c r="C38" i="1"/>
  <c r="D6" i="1"/>
  <c r="D38" i="1"/>
  <c r="E6" i="1"/>
  <c r="E38" i="1"/>
  <c r="F6" i="1"/>
  <c r="F38" i="1"/>
  <c r="G6" i="1"/>
  <c r="G9" i="1"/>
  <c r="G38" i="1"/>
  <c r="H6" i="1"/>
  <c r="H9" i="1"/>
  <c r="H26" i="1"/>
  <c r="H31" i="1"/>
  <c r="H38" i="1"/>
  <c r="I6" i="1"/>
  <c r="I38" i="1"/>
  <c r="J6" i="1"/>
  <c r="J38" i="1"/>
  <c r="K6" i="1"/>
  <c r="K38" i="1"/>
  <c r="L6" i="1"/>
  <c r="L38" i="1"/>
  <c r="M6" i="1"/>
  <c r="M38" i="1"/>
  <c r="M44" i="1"/>
  <c r="L44" i="1"/>
  <c r="K44" i="1"/>
  <c r="J44" i="1"/>
  <c r="I44" i="1"/>
  <c r="H44" i="1"/>
  <c r="G44" i="1"/>
  <c r="F44" i="1"/>
  <c r="E44" i="1"/>
  <c r="D44" i="1"/>
  <c r="C44" i="1"/>
  <c r="B44" i="1"/>
  <c r="O6" i="1"/>
  <c r="O9" i="1"/>
  <c r="O10" i="1"/>
  <c r="O11" i="1"/>
  <c r="O12" i="1"/>
  <c r="O13" i="1"/>
  <c r="O14" i="1"/>
  <c r="O15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P11" i="1"/>
</calcChain>
</file>

<file path=xl/sharedStrings.xml><?xml version="1.0" encoding="utf-8"?>
<sst xmlns="http://schemas.openxmlformats.org/spreadsheetml/2006/main" count="55" uniqueCount="53">
  <si>
    <t>2020 RICE LAKE ASSOCIATION FINANCIAL STATEMENT</t>
  </si>
  <si>
    <t>JAN '20</t>
  </si>
  <si>
    <t>FEB '20</t>
  </si>
  <si>
    <t>MAR '20</t>
  </si>
  <si>
    <t>APRIL '20</t>
  </si>
  <si>
    <t>MAY '20</t>
  </si>
  <si>
    <t>JUNE '20</t>
  </si>
  <si>
    <t>JULY '20</t>
  </si>
  <si>
    <t>AUG '20</t>
  </si>
  <si>
    <t>SEPT '20</t>
  </si>
  <si>
    <t>OCT '20</t>
  </si>
  <si>
    <t>NOV '20</t>
  </si>
  <si>
    <t>DEC '20</t>
  </si>
  <si>
    <t>Y-T-D 2020</t>
  </si>
  <si>
    <t>CHECKBOOK BALANCE</t>
  </si>
  <si>
    <t>INCOME</t>
  </si>
  <si>
    <t>YTD-Sept</t>
  </si>
  <si>
    <t>YTD</t>
  </si>
  <si>
    <t>     Memberships</t>
  </si>
  <si>
    <t xml:space="preserve"> </t>
  </si>
  <si>
    <t xml:space="preserve">    AIS  Watercraft Inspection</t>
  </si>
  <si>
    <t>134 members</t>
  </si>
  <si>
    <t xml:space="preserve">    Water Quality Projects</t>
  </si>
  <si>
    <t xml:space="preserve">    AIS Survey/Treatment</t>
  </si>
  <si>
    <t xml:space="preserve">    Transfer from Bank of the West</t>
  </si>
  <si>
    <t xml:space="preserve">    DNR AIS Funds (2018)</t>
  </si>
  <si>
    <t xml:space="preserve">    AIS Prevention Fund Award</t>
  </si>
  <si>
    <t>EXPENSES</t>
  </si>
  <si>
    <t>2019</t>
  </si>
  <si>
    <t>Change</t>
  </si>
  <si>
    <t xml:space="preserve">   Meeting Expense</t>
  </si>
  <si>
    <t xml:space="preserve">   Envelopes, labels</t>
  </si>
  <si>
    <t xml:space="preserve">   Checks - Check endorsing stamp</t>
  </si>
  <si>
    <t xml:space="preserve">   Postage/PO Box </t>
  </si>
  <si>
    <t xml:space="preserve">   Newletters - Printing</t>
  </si>
  <si>
    <t xml:space="preserve">   Newletters - Postage</t>
  </si>
  <si>
    <t xml:space="preserve">   Stearns Co COLA dues</t>
  </si>
  <si>
    <t xml:space="preserve">   MN Lakes &amp; Rivers</t>
  </si>
  <si>
    <t xml:space="preserve">   Domain /Website</t>
  </si>
  <si>
    <t xml:space="preserve">   Annual  Meeting Prizes</t>
  </si>
  <si>
    <t xml:space="preserve">   Annual Meeting</t>
  </si>
  <si>
    <t xml:space="preserve">   AIS Inspections</t>
  </si>
  <si>
    <t xml:space="preserve">   Liability &amp; Board Insurance</t>
  </si>
  <si>
    <t xml:space="preserve">   103D Expenses</t>
  </si>
  <si>
    <t xml:space="preserve">   AIS Inspectors Shed</t>
  </si>
  <si>
    <t xml:space="preserve">   Chem Treatments/Equipment</t>
  </si>
  <si>
    <t xml:space="preserve">   Surveys</t>
  </si>
  <si>
    <t xml:space="preserve">   Stearns County AIS Funds (2018)</t>
  </si>
  <si>
    <t xml:space="preserve">   Return of AIS Grant </t>
  </si>
  <si>
    <t xml:space="preserve">CENTRAL MN CD   </t>
  </si>
  <si>
    <t>TOTAL ASSOC. FUNDS</t>
  </si>
  <si>
    <t xml:space="preserve">Respectfully Submitted, </t>
  </si>
  <si>
    <t>Eric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</si>
</sst>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7" fontId="0" fillId="0" borderId="1" xfId="0" applyNumberFormat="1" applyBorder="1"/>
    <xf numFmtId="7" fontId="0" fillId="0" borderId="2" xfId="0" applyNumberFormat="1" applyBorder="1"/>
    <xf numFmtId="7" fontId="0" fillId="0" borderId="0" xfId="0" applyNumberFormat="1"/>
    <xf numFmtId="10" fontId="0" fillId="0" borderId="0" xfId="1" applyNumberFormat="1" applyFont="1"/>
    <xf numFmtId="0" fontId="3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7" fontId="0" fillId="2" borderId="1" xfId="0" applyNumberFormat="1" applyFill="1" applyBorder="1"/>
    <xf numFmtId="0" fontId="2" fillId="0" borderId="0" xfId="0" applyFont="1"/>
    <xf numFmtId="7" fontId="2" fillId="0" borderId="1" xfId="0" applyNumberFormat="1" applyFont="1" applyBorder="1"/>
    <xf numFmtId="16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43FA-7E74-445B-A310-54D0043B1F07}">
  <sheetPr>
    <pageSetUpPr fitToPage="1"/>
  </sheetPr>
  <dimension ref="A1:S49"/>
  <sheetViews>
    <sheetView tabSelected="1" zoomScale="80" zoomScaleNormal="80" workbookViewId="0">
      <selection activeCell="F22" sqref="F22"/>
    </sheetView>
  </sheetViews>
  <sheetFormatPr defaultRowHeight="15" x14ac:dyDescent="0.25"/>
  <cols>
    <col min="1" max="1" width="33" customWidth="1"/>
    <col min="2" max="2" width="12.140625" customWidth="1"/>
    <col min="3" max="3" width="12.42578125" customWidth="1"/>
    <col min="4" max="4" width="13.42578125" customWidth="1"/>
    <col min="5" max="5" width="15" customWidth="1"/>
    <col min="6" max="6" width="13.5703125" customWidth="1"/>
    <col min="7" max="7" width="13.42578125" customWidth="1"/>
    <col min="8" max="8" width="12.5703125" customWidth="1"/>
    <col min="9" max="13" width="13.5703125" customWidth="1"/>
    <col min="14" max="14" width="1.5703125" customWidth="1"/>
    <col min="15" max="15" width="11.85546875" customWidth="1"/>
    <col min="16" max="16" width="11.5703125" hidden="1" customWidth="1"/>
    <col min="17" max="18" width="11.28515625" hidden="1" customWidth="1"/>
  </cols>
  <sheetData>
    <row r="1" spans="1:19" x14ac:dyDescent="0.25">
      <c r="D1" t="s">
        <v>0</v>
      </c>
    </row>
    <row r="4" spans="1:19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/>
      <c r="O4" s="1" t="s">
        <v>13</v>
      </c>
    </row>
    <row r="5" spans="1:19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9" x14ac:dyDescent="0.25">
      <c r="A6" t="s">
        <v>14</v>
      </c>
      <c r="B6" s="2">
        <v>2117.6300000000047</v>
      </c>
      <c r="C6" s="3">
        <f t="shared" ref="C6:M6" si="0">B38</f>
        <v>8133.6300000000047</v>
      </c>
      <c r="D6" s="2">
        <f t="shared" si="0"/>
        <v>8383.6300000000047</v>
      </c>
      <c r="E6" s="2">
        <f t="shared" si="0"/>
        <v>17583.630000000005</v>
      </c>
      <c r="F6" s="2">
        <f t="shared" si="0"/>
        <v>18628.630000000005</v>
      </c>
      <c r="G6" s="2">
        <f t="shared" si="0"/>
        <v>15899.040000000005</v>
      </c>
      <c r="H6" s="2">
        <f t="shared" si="0"/>
        <v>19175.940000000002</v>
      </c>
      <c r="I6" s="2">
        <f t="shared" si="0"/>
        <v>11805.890000000001</v>
      </c>
      <c r="J6" s="2">
        <f t="shared" si="0"/>
        <v>12202.69</v>
      </c>
      <c r="K6" s="2">
        <f t="shared" si="0"/>
        <v>9095.9</v>
      </c>
      <c r="L6" s="2">
        <f t="shared" si="0"/>
        <v>4556.8999999999996</v>
      </c>
      <c r="M6" s="2">
        <f t="shared" si="0"/>
        <v>5146.8999999999996</v>
      </c>
      <c r="N6" s="2"/>
      <c r="O6" s="2">
        <f>B6</f>
        <v>2117.6300000000047</v>
      </c>
    </row>
    <row r="7" spans="1:19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25">
      <c r="A8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4" t="s">
        <v>16</v>
      </c>
      <c r="R8" t="s">
        <v>17</v>
      </c>
    </row>
    <row r="9" spans="1:19" x14ac:dyDescent="0.25">
      <c r="A9" t="s">
        <v>18</v>
      </c>
      <c r="B9" s="2">
        <f>825+1050+1150+1175+400+291+200+525+400</f>
        <v>6016</v>
      </c>
      <c r="C9" s="2">
        <v>250</v>
      </c>
      <c r="D9" s="2">
        <v>200</v>
      </c>
      <c r="E9" s="2">
        <v>1045</v>
      </c>
      <c r="F9" s="2"/>
      <c r="G9" s="2">
        <f>96.5+96.8+885+580+96.8+96.8+850+575</f>
        <v>3276.8999999999996</v>
      </c>
      <c r="H9" s="2">
        <f>96.8+145.05+291+100+50+455+850</f>
        <v>1987.85</v>
      </c>
      <c r="I9" s="2">
        <v>396.8</v>
      </c>
      <c r="J9" s="2">
        <v>75</v>
      </c>
      <c r="K9" s="2">
        <v>200</v>
      </c>
      <c r="L9" s="2"/>
      <c r="M9" s="2"/>
      <c r="N9" s="2"/>
      <c r="O9" s="2">
        <f t="shared" ref="O9:O15" si="1">SUM(B9:M9)</f>
        <v>13447.55</v>
      </c>
      <c r="P9" t="s">
        <v>19</v>
      </c>
      <c r="Q9" s="4">
        <v>-997</v>
      </c>
      <c r="R9" s="4">
        <v>-1097</v>
      </c>
    </row>
    <row r="10" spans="1:19" x14ac:dyDescent="0.25">
      <c r="A10" t="s">
        <v>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1"/>
        <v>0</v>
      </c>
      <c r="P10" t="s">
        <v>21</v>
      </c>
    </row>
    <row r="11" spans="1:19" x14ac:dyDescent="0.25">
      <c r="A11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1"/>
        <v>0</v>
      </c>
      <c r="P11" s="4">
        <f>O9/134</f>
        <v>100.35485074626865</v>
      </c>
      <c r="S11" s="5"/>
    </row>
    <row r="12" spans="1:19" x14ac:dyDescent="0.25">
      <c r="A1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1"/>
        <v>0</v>
      </c>
    </row>
    <row r="13" spans="1:19" x14ac:dyDescent="0.25">
      <c r="A13" t="s">
        <v>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1"/>
        <v>0</v>
      </c>
    </row>
    <row r="14" spans="1:19" x14ac:dyDescent="0.25">
      <c r="A14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1"/>
        <v>0</v>
      </c>
    </row>
    <row r="15" spans="1:19" x14ac:dyDescent="0.25">
      <c r="A15" t="s">
        <v>26</v>
      </c>
      <c r="B15" s="2"/>
      <c r="C15" s="2"/>
      <c r="D15" s="2">
        <v>9000</v>
      </c>
      <c r="E15" s="2"/>
      <c r="F15" s="2"/>
      <c r="G15" s="2"/>
      <c r="H15" s="2"/>
      <c r="I15" s="2"/>
      <c r="J15" s="2"/>
      <c r="K15" s="2"/>
      <c r="L15" s="2">
        <v>1510</v>
      </c>
      <c r="M15" s="2"/>
      <c r="N15" s="2"/>
      <c r="O15" s="2">
        <f t="shared" si="1"/>
        <v>10510</v>
      </c>
    </row>
    <row r="16" spans="1:19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</row>
    <row r="17" spans="1:17" ht="15.75" x14ac:dyDescent="0.25">
      <c r="A17" s="6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 t="s">
        <v>28</v>
      </c>
      <c r="Q17" s="8" t="s">
        <v>29</v>
      </c>
    </row>
    <row r="18" spans="1:17" ht="14.25" customHeight="1" x14ac:dyDescent="0.25">
      <c r="A18" t="s">
        <v>30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ref="O18:O36" si="2">SUM(B18:M18)</f>
        <v>0</v>
      </c>
      <c r="P18" s="4">
        <v>-623.94000000000005</v>
      </c>
      <c r="Q18" s="4">
        <f>O18-P18</f>
        <v>623.94000000000005</v>
      </c>
    </row>
    <row r="19" spans="1:17" ht="14.25" customHeight="1" x14ac:dyDescent="0.25">
      <c r="A19" t="s">
        <v>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2"/>
        <v>0</v>
      </c>
      <c r="P19" s="4">
        <v>0</v>
      </c>
      <c r="Q19" s="4">
        <f t="shared" ref="Q19:Q32" si="3">O19-P19</f>
        <v>0</v>
      </c>
    </row>
    <row r="20" spans="1:17" x14ac:dyDescent="0.25">
      <c r="A20" t="s">
        <v>32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2"/>
        <v>0</v>
      </c>
      <c r="P20" s="4">
        <v>0</v>
      </c>
      <c r="Q20" s="4">
        <f t="shared" si="3"/>
        <v>0</v>
      </c>
    </row>
    <row r="21" spans="1:17" x14ac:dyDescent="0.25">
      <c r="A21" t="s">
        <v>33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2"/>
        <v>0</v>
      </c>
      <c r="P21" s="4">
        <v>-112</v>
      </c>
      <c r="Q21" s="4">
        <f t="shared" si="3"/>
        <v>112</v>
      </c>
    </row>
    <row r="22" spans="1:17" x14ac:dyDescent="0.25">
      <c r="A22" t="s">
        <v>34</v>
      </c>
      <c r="B22" s="2"/>
      <c r="C22" s="2"/>
      <c r="D22" s="2"/>
      <c r="E22" s="2"/>
      <c r="F22" s="2">
        <v>-979.59</v>
      </c>
      <c r="G22" s="2"/>
      <c r="H22" s="2"/>
      <c r="I22" s="2"/>
      <c r="J22" s="2"/>
      <c r="K22" s="2"/>
      <c r="L22" s="2"/>
      <c r="M22" s="2"/>
      <c r="N22" s="2"/>
      <c r="O22" s="2">
        <f t="shared" si="2"/>
        <v>-979.59</v>
      </c>
      <c r="P22" s="4">
        <v>-2373.7200000000003</v>
      </c>
      <c r="Q22" s="4">
        <f t="shared" si="3"/>
        <v>1394.13</v>
      </c>
    </row>
    <row r="23" spans="1:17" x14ac:dyDescent="0.25">
      <c r="A23" t="s">
        <v>35</v>
      </c>
      <c r="B23" s="2"/>
      <c r="C23" s="2"/>
      <c r="D23" s="2"/>
      <c r="E23" s="2"/>
      <c r="F23" s="2"/>
      <c r="G23" s="2"/>
      <c r="H23" s="2"/>
      <c r="I23" s="2"/>
      <c r="J23" s="2">
        <v>-11.79</v>
      </c>
      <c r="K23" s="2"/>
      <c r="L23" s="2"/>
      <c r="M23" s="2"/>
      <c r="N23" s="2"/>
      <c r="O23" s="2">
        <f t="shared" si="2"/>
        <v>-11.79</v>
      </c>
      <c r="P23" s="4">
        <v>0</v>
      </c>
      <c r="Q23" s="4">
        <f t="shared" si="3"/>
        <v>-11.79</v>
      </c>
    </row>
    <row r="24" spans="1:17" x14ac:dyDescent="0.25">
      <c r="A24" t="s">
        <v>36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 t="shared" si="2"/>
        <v>0</v>
      </c>
      <c r="P24" s="4">
        <v>-60</v>
      </c>
      <c r="Q24" s="4">
        <f t="shared" si="3"/>
        <v>60</v>
      </c>
    </row>
    <row r="25" spans="1:17" x14ac:dyDescent="0.25">
      <c r="A25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>
        <v>-200</v>
      </c>
      <c r="L25" s="2"/>
      <c r="M25" s="2"/>
      <c r="N25" s="2"/>
      <c r="O25" s="2">
        <f t="shared" si="2"/>
        <v>-200</v>
      </c>
      <c r="P25" s="4">
        <v>-200</v>
      </c>
      <c r="Q25" s="4">
        <f t="shared" si="3"/>
        <v>0</v>
      </c>
    </row>
    <row r="26" spans="1:17" x14ac:dyDescent="0.25">
      <c r="A26" t="s">
        <v>38</v>
      </c>
      <c r="B26" s="2"/>
      <c r="C26" s="2"/>
      <c r="D26" s="2"/>
      <c r="E26" s="2"/>
      <c r="F26" s="2">
        <v>-1750</v>
      </c>
      <c r="G26" s="2"/>
      <c r="H26" s="2">
        <f>-441-112-114</f>
        <v>-667</v>
      </c>
      <c r="I26" s="2"/>
      <c r="J26" s="2"/>
      <c r="K26" s="2"/>
      <c r="L26" s="2"/>
      <c r="M26" s="2"/>
      <c r="N26" s="2"/>
      <c r="O26" s="2">
        <f t="shared" si="2"/>
        <v>-2417</v>
      </c>
      <c r="P26" s="4">
        <v>-567</v>
      </c>
      <c r="Q26" s="4">
        <f t="shared" si="3"/>
        <v>-1850</v>
      </c>
    </row>
    <row r="27" spans="1:17" x14ac:dyDescent="0.25">
      <c r="A27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2"/>
        <v>0</v>
      </c>
      <c r="P27" s="4">
        <v>0</v>
      </c>
      <c r="Q27" s="4">
        <f t="shared" si="3"/>
        <v>0</v>
      </c>
    </row>
    <row r="28" spans="1:17" x14ac:dyDescent="0.25">
      <c r="A28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f t="shared" si="2"/>
        <v>0</v>
      </c>
      <c r="P28" s="4">
        <v>-1269</v>
      </c>
      <c r="Q28" s="4">
        <f t="shared" si="3"/>
        <v>1269</v>
      </c>
    </row>
    <row r="29" spans="1:17" ht="15" customHeight="1" x14ac:dyDescent="0.25">
      <c r="A29" t="s">
        <v>41</v>
      </c>
      <c r="B29" s="2"/>
      <c r="C29" s="2"/>
      <c r="D29" s="2"/>
      <c r="E29" s="2"/>
      <c r="F29" s="2"/>
      <c r="G29" s="2"/>
      <c r="H29" s="2">
        <v>-8000</v>
      </c>
      <c r="I29" s="2"/>
      <c r="J29" s="2"/>
      <c r="K29" s="2"/>
      <c r="L29" s="2"/>
      <c r="M29" s="2"/>
      <c r="N29" s="2"/>
      <c r="O29" s="2">
        <f t="shared" si="2"/>
        <v>-8000</v>
      </c>
      <c r="P29" s="4">
        <v>-7250</v>
      </c>
      <c r="Q29" s="4">
        <f t="shared" si="3"/>
        <v>-750</v>
      </c>
    </row>
    <row r="30" spans="1:17" x14ac:dyDescent="0.25">
      <c r="A30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2">
        <v>-869</v>
      </c>
      <c r="L30" s="2"/>
      <c r="M30" s="2"/>
      <c r="N30" s="2"/>
      <c r="O30" s="2">
        <f t="shared" si="2"/>
        <v>-869</v>
      </c>
      <c r="P30" s="4">
        <v>-850</v>
      </c>
      <c r="Q30" s="4">
        <f t="shared" si="3"/>
        <v>-19</v>
      </c>
    </row>
    <row r="31" spans="1:17" x14ac:dyDescent="0.25">
      <c r="A31" t="s">
        <v>43</v>
      </c>
      <c r="B31" s="2"/>
      <c r="C31" s="2"/>
      <c r="D31" s="2"/>
      <c r="E31" s="2"/>
      <c r="F31" s="2"/>
      <c r="G31" s="2"/>
      <c r="H31" s="2">
        <f>-458.63-232.27</f>
        <v>-690.9</v>
      </c>
      <c r="I31" s="2"/>
      <c r="J31" s="2"/>
      <c r="K31" s="2"/>
      <c r="L31" s="2"/>
      <c r="M31" s="2"/>
      <c r="N31" s="2"/>
      <c r="O31" s="2">
        <f t="shared" si="2"/>
        <v>-690.9</v>
      </c>
      <c r="P31" s="4">
        <v>-1000</v>
      </c>
      <c r="Q31" s="4">
        <f t="shared" si="3"/>
        <v>309.10000000000002</v>
      </c>
    </row>
    <row r="32" spans="1:17" x14ac:dyDescent="0.25">
      <c r="A32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t="shared" si="2"/>
        <v>0</v>
      </c>
      <c r="P32" s="4">
        <v>-1278.19</v>
      </c>
      <c r="Q32" s="4">
        <f t="shared" si="3"/>
        <v>1278.19</v>
      </c>
    </row>
    <row r="33" spans="1:17" x14ac:dyDescent="0.25">
      <c r="A33" t="s">
        <v>45</v>
      </c>
      <c r="B33" s="2"/>
      <c r="C33" s="2"/>
      <c r="D33" s="2"/>
      <c r="E33" s="2"/>
      <c r="F33" s="2"/>
      <c r="G33" s="2"/>
      <c r="H33" s="2"/>
      <c r="I33" s="2"/>
      <c r="J33" s="2">
        <v>-920</v>
      </c>
      <c r="K33" s="2">
        <v>-920</v>
      </c>
      <c r="L33" s="2">
        <v>-920</v>
      </c>
      <c r="M33" s="2">
        <f>-1800-950</f>
        <v>-2750</v>
      </c>
      <c r="N33" s="2"/>
      <c r="O33" s="2">
        <f t="shared" si="2"/>
        <v>-5510</v>
      </c>
      <c r="P33" s="4">
        <v>-1840</v>
      </c>
    </row>
    <row r="34" spans="1:17" x14ac:dyDescent="0.25">
      <c r="A34" t="s">
        <v>46</v>
      </c>
      <c r="B34" s="2"/>
      <c r="C34" s="2"/>
      <c r="D34" s="2"/>
      <c r="E34" s="2"/>
      <c r="F34" s="2"/>
      <c r="G34" s="2"/>
      <c r="H34" s="2"/>
      <c r="I34" s="2"/>
      <c r="J34" s="2">
        <v>-2250</v>
      </c>
      <c r="K34" s="2">
        <v>-2750</v>
      </c>
      <c r="L34" s="2"/>
      <c r="M34" s="2"/>
      <c r="N34" s="2"/>
      <c r="O34" s="2">
        <f t="shared" si="2"/>
        <v>-5000</v>
      </c>
      <c r="P34" s="4">
        <v>-6350</v>
      </c>
    </row>
    <row r="35" spans="1:17" x14ac:dyDescent="0.25">
      <c r="A35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2"/>
        <v>0</v>
      </c>
      <c r="Q35" s="4"/>
    </row>
    <row r="36" spans="1:17" x14ac:dyDescent="0.25">
      <c r="A36" t="s">
        <v>48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2"/>
        <v>0</v>
      </c>
      <c r="P36" s="4"/>
      <c r="Q36" s="4"/>
    </row>
    <row r="37" spans="1:17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 t="s">
        <v>19</v>
      </c>
      <c r="P37" s="4"/>
    </row>
    <row r="38" spans="1:17" x14ac:dyDescent="0.25">
      <c r="A38" t="s">
        <v>14</v>
      </c>
      <c r="B38" s="9">
        <f>SUM(B6:B37)</f>
        <v>8133.6300000000047</v>
      </c>
      <c r="C38" s="9">
        <f>SUM(C6:C37)</f>
        <v>8383.6300000000047</v>
      </c>
      <c r="D38" s="9">
        <f t="shared" ref="D38:M38" si="4">SUM(D5:D37)</f>
        <v>17583.630000000005</v>
      </c>
      <c r="E38" s="9">
        <f t="shared" si="4"/>
        <v>18628.630000000005</v>
      </c>
      <c r="F38" s="9">
        <f t="shared" si="4"/>
        <v>15899.040000000005</v>
      </c>
      <c r="G38" s="9">
        <f t="shared" si="4"/>
        <v>19175.940000000002</v>
      </c>
      <c r="H38" s="9">
        <f t="shared" si="4"/>
        <v>11805.890000000001</v>
      </c>
      <c r="I38" s="9">
        <f t="shared" si="4"/>
        <v>12202.69</v>
      </c>
      <c r="J38" s="9">
        <f t="shared" si="4"/>
        <v>9095.9</v>
      </c>
      <c r="K38" s="9">
        <f t="shared" si="4"/>
        <v>4556.8999999999996</v>
      </c>
      <c r="L38" s="9">
        <f t="shared" si="4"/>
        <v>5146.8999999999996</v>
      </c>
      <c r="M38" s="9">
        <f t="shared" si="4"/>
        <v>2396.8999999999996</v>
      </c>
      <c r="N38" s="2"/>
      <c r="O38" s="2">
        <f>SUM(O6:O36)</f>
        <v>2396.9000000000033</v>
      </c>
      <c r="P38" s="4"/>
    </row>
    <row r="39" spans="1:17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/>
    </row>
    <row r="40" spans="1:17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7" x14ac:dyDescent="0.25">
      <c r="A42" t="s">
        <v>49</v>
      </c>
      <c r="B42" s="2">
        <v>1024.45</v>
      </c>
      <c r="C42" s="2">
        <v>1023.58</v>
      </c>
      <c r="D42" s="2">
        <v>1024.45</v>
      </c>
      <c r="E42" s="2">
        <v>1024.45</v>
      </c>
      <c r="F42" s="2">
        <v>1024.45</v>
      </c>
      <c r="G42" s="2">
        <v>1024.45</v>
      </c>
      <c r="H42" s="2">
        <v>1024.45</v>
      </c>
      <c r="I42" s="2">
        <v>1024.45</v>
      </c>
      <c r="J42" s="2">
        <v>1024.45</v>
      </c>
      <c r="K42" s="2">
        <v>1024.45</v>
      </c>
      <c r="L42" s="2">
        <v>1024.45</v>
      </c>
      <c r="M42" s="2">
        <v>1024.45</v>
      </c>
      <c r="N42" s="2"/>
      <c r="O42" s="2"/>
    </row>
    <row r="43" spans="1:17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7" x14ac:dyDescent="0.25">
      <c r="A44" s="10" t="s">
        <v>50</v>
      </c>
      <c r="B44" s="11">
        <f>SUM(B38:B42)</f>
        <v>9158.0800000000054</v>
      </c>
      <c r="C44" s="11">
        <f>SUM(C38:C42)</f>
        <v>9407.2100000000046</v>
      </c>
      <c r="D44" s="11">
        <f>SUM(D38:D42)</f>
        <v>18608.080000000005</v>
      </c>
      <c r="E44" s="11">
        <f>SUM(E38:E42)</f>
        <v>19653.080000000005</v>
      </c>
      <c r="F44" s="11">
        <f>SUM(F38:F43)</f>
        <v>16923.490000000005</v>
      </c>
      <c r="G44" s="11">
        <f>SUM(G38:G43)</f>
        <v>20200.390000000003</v>
      </c>
      <c r="H44" s="11">
        <f>SUM(H38:H43)</f>
        <v>12830.340000000002</v>
      </c>
      <c r="I44" s="11">
        <f>SUM(I38:I42)</f>
        <v>13227.140000000001</v>
      </c>
      <c r="J44" s="11">
        <f>SUM(J38:J42)</f>
        <v>10120.35</v>
      </c>
      <c r="K44" s="11">
        <f>SUM(K38:K42)</f>
        <v>5581.3499999999995</v>
      </c>
      <c r="L44" s="11">
        <f>SUM(L38:L42)</f>
        <v>6171.3499999999995</v>
      </c>
      <c r="M44" s="11">
        <f>SUM(M38:M42)</f>
        <v>3421.3499999999995</v>
      </c>
      <c r="N44" s="11"/>
      <c r="O44" s="2"/>
    </row>
    <row r="46" spans="1:17" x14ac:dyDescent="0.25">
      <c r="A46" t="s">
        <v>51</v>
      </c>
      <c r="H46" s="12"/>
    </row>
    <row r="47" spans="1:17" x14ac:dyDescent="0.25">
      <c r="A47" t="s">
        <v>52</v>
      </c>
    </row>
    <row r="49" spans="6:6" x14ac:dyDescent="0.25">
      <c r="F49" s="13"/>
    </row>
  </sheetData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</dc:creator>
  <cp:lastModifiedBy>Josie</cp:lastModifiedBy>
  <dcterms:created xsi:type="dcterms:W3CDTF">2021-02-12T22:26:53Z</dcterms:created>
  <dcterms:modified xsi:type="dcterms:W3CDTF">2021-02-12T22:31:57Z</dcterms:modified>
</cp:coreProperties>
</file>